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ka.MOSTZS15\Desktop\Rozpočet_2024\"/>
    </mc:Choice>
  </mc:AlternateContent>
  <xr:revisionPtr revIDLastSave="0" documentId="13_ncr:201_{36163D78-8AF8-4F71-8649-277D626D3688}" xr6:coauthVersionLast="36" xr6:coauthVersionMax="36" xr10:uidLastSave="{00000000-0000-0000-0000-000000000000}"/>
  <bookViews>
    <workbookView xWindow="0" yWindow="0" windowWidth="28800" windowHeight="12105" tabRatio="599" xr2:uid="{00000000-000D-0000-FFFF-FFFF00000000}"/>
  </bookViews>
  <sheets>
    <sheet name="Rozpočet" sheetId="1" r:id="rId1"/>
    <sheet name="List1" sheetId="2" r:id="rId2"/>
  </sheets>
  <calcPr calcId="191029"/>
</workbook>
</file>

<file path=xl/calcChain.xml><?xml version="1.0" encoding="utf-8"?>
<calcChain xmlns="http://schemas.openxmlformats.org/spreadsheetml/2006/main">
  <c r="L36" i="1" l="1"/>
  <c r="L40" i="1" l="1"/>
  <c r="L41" i="1"/>
  <c r="L32" i="1"/>
  <c r="C1" i="1" l="1"/>
  <c r="G3" i="1" l="1"/>
  <c r="F3" i="1" l="1"/>
  <c r="E3" i="1"/>
  <c r="D3" i="1"/>
  <c r="A68" i="1" l="1"/>
  <c r="D35" i="1"/>
  <c r="H63" i="1"/>
  <c r="I63" i="1"/>
  <c r="J63" i="1"/>
  <c r="K63" i="1"/>
  <c r="G63" i="1"/>
  <c r="D51" i="1"/>
  <c r="L58" i="1"/>
  <c r="E51" i="1"/>
  <c r="F51" i="1"/>
  <c r="G51" i="1"/>
  <c r="H51" i="1"/>
  <c r="I51" i="1"/>
  <c r="J51" i="1"/>
  <c r="K51" i="1"/>
  <c r="F63" i="1"/>
  <c r="E63" i="1"/>
  <c r="D63" i="1"/>
  <c r="L62" i="1"/>
  <c r="L61" i="1"/>
  <c r="L60" i="1"/>
  <c r="L59" i="1"/>
  <c r="L57" i="1"/>
  <c r="L56" i="1"/>
  <c r="L55" i="1"/>
  <c r="L54" i="1"/>
  <c r="L53" i="1"/>
  <c r="L37" i="1"/>
  <c r="L38" i="1"/>
  <c r="L39" i="1"/>
  <c r="L42" i="1"/>
  <c r="L43" i="1"/>
  <c r="L44" i="1"/>
  <c r="L45" i="1"/>
  <c r="L46" i="1"/>
  <c r="L47" i="1"/>
  <c r="L49" i="1"/>
  <c r="L50" i="1"/>
  <c r="L48" i="1"/>
  <c r="E35" i="1"/>
  <c r="F35" i="1"/>
  <c r="F52" i="1" s="1"/>
  <c r="G35" i="1"/>
  <c r="H35" i="1"/>
  <c r="H52" i="1" s="1"/>
  <c r="I35" i="1"/>
  <c r="J35" i="1"/>
  <c r="K35" i="1"/>
  <c r="L34" i="1"/>
  <c r="L33" i="1"/>
  <c r="L25" i="1"/>
  <c r="L31" i="1"/>
  <c r="L30" i="1"/>
  <c r="L29" i="1"/>
  <c r="L28" i="1"/>
  <c r="L27" i="1"/>
  <c r="L24" i="1"/>
  <c r="L23" i="1"/>
  <c r="L22" i="1"/>
  <c r="L21" i="1"/>
  <c r="L20" i="1"/>
  <c r="L19" i="1"/>
  <c r="L26" i="1"/>
  <c r="L18" i="1"/>
  <c r="L17" i="1"/>
  <c r="L16" i="1"/>
  <c r="L15" i="1"/>
  <c r="L14" i="1"/>
  <c r="L13" i="1"/>
  <c r="L12" i="1"/>
  <c r="L5" i="1"/>
  <c r="L10" i="1"/>
  <c r="L9" i="1"/>
  <c r="L6" i="1"/>
  <c r="L11" i="1"/>
  <c r="L7" i="1"/>
  <c r="L8" i="1"/>
  <c r="F64" i="1" l="1"/>
  <c r="K52" i="1"/>
  <c r="K64" i="1" s="1"/>
  <c r="I52" i="1"/>
  <c r="I64" i="1" s="1"/>
  <c r="E52" i="1"/>
  <c r="E64" i="1" s="1"/>
  <c r="H64" i="1"/>
  <c r="L35" i="1"/>
  <c r="J52" i="1"/>
  <c r="J64" i="1" s="1"/>
  <c r="L63" i="1"/>
  <c r="D52" i="1"/>
  <c r="D64" i="1" s="1"/>
  <c r="G52" i="1"/>
  <c r="G64" i="1" s="1"/>
  <c r="L51" i="1"/>
  <c r="L64" i="1" l="1"/>
  <c r="L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Brzek Tomáš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Zadejte akutální rok ve formátu XXXX
např.: 2021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Vyberte variantu ze seznamu</t>
        </r>
      </text>
    </comment>
    <comment ref="A5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Editovatelná část</t>
        </r>
      </text>
    </comment>
  </commentList>
</comments>
</file>

<file path=xl/sharedStrings.xml><?xml version="1.0" encoding="utf-8"?>
<sst xmlns="http://schemas.openxmlformats.org/spreadsheetml/2006/main" count="101" uniqueCount="96">
  <si>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</si>
  <si>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</si>
  <si>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</si>
  <si>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</si>
  <si>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</si>
  <si>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</si>
  <si>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</si>
  <si>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</si>
  <si>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</si>
  <si>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</si>
  <si>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</si>
  <si>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</si>
  <si>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</si>
  <si>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</si>
  <si>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</si>
  <si>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</si>
  <si>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</si>
  <si>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</si>
  <si>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</si>
  <si>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</si>
  <si>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</si>
  <si>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  <charset val="238"/>
      </rPr>
      <t>Ů</t>
    </r>
    <r>
      <rPr>
        <b/>
        <sz val="8"/>
        <rFont val="Arial CE"/>
        <family val="2"/>
        <charset val="238"/>
      </rPr>
      <t xml:space="preserve"> A NÁKLAD</t>
    </r>
    <r>
      <rPr>
        <b/>
        <sz val="8"/>
        <rFont val="Arial"/>
        <family val="2"/>
        <charset val="238"/>
      </rPr>
      <t>Ů</t>
    </r>
  </si>
  <si>
    <t>Ostatní dotace</t>
  </si>
  <si>
    <t>Podpis ředitele(ky) školy: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</si>
  <si>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</si>
  <si>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</si>
  <si>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</si>
  <si>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</si>
  <si>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</si>
  <si>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</si>
  <si>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</si>
  <si>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</si>
  <si>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</si>
  <si>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</si>
  <si>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</si>
  <si>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</si>
  <si>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</si>
  <si>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charset val="238"/>
      </rPr>
      <t>- úroky</t>
    </r>
  </si>
  <si>
    <r>
      <t xml:space="preserve">Finanční výnosy </t>
    </r>
    <r>
      <rPr>
        <sz val="8"/>
        <rFont val="Arial CE"/>
        <charset val="238"/>
      </rPr>
      <t>- kurzové zisky</t>
    </r>
  </si>
  <si>
    <t>CELKEM VÝNOSY</t>
  </si>
  <si>
    <r>
      <t>SR</t>
    </r>
    <r>
      <rPr>
        <sz val="8"/>
        <rFont val="Arial CE"/>
        <charset val="238"/>
      </rPr>
      <t xml:space="preserve"> - d</t>
    </r>
    <r>
      <rPr>
        <sz val="8"/>
        <rFont val="Arial CE"/>
        <family val="2"/>
        <charset val="238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</si>
  <si>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</si>
  <si>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</si>
  <si>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</si>
  <si>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</si>
  <si>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charset val="238"/>
      </rPr>
      <t xml:space="preserve">(zřizovatel) - </t>
    </r>
    <r>
      <rPr>
        <sz val="8"/>
        <rFont val="Arial CE"/>
        <family val="2"/>
        <charset val="238"/>
      </rPr>
      <t xml:space="preserve">ÚP - </t>
    </r>
  </si>
  <si>
    <r>
      <rPr>
        <b/>
        <sz val="8"/>
        <rFont val="Arial CE"/>
        <charset val="238"/>
      </rPr>
      <t>institucí</t>
    </r>
    <r>
      <rPr>
        <sz val="8"/>
        <rFont val="Arial CE"/>
        <charset val="238"/>
      </rPr>
      <t xml:space="preserve"> (kraj) - p</t>
    </r>
    <r>
      <rPr>
        <sz val="8"/>
        <rFont val="Arial CE"/>
        <family val="2"/>
        <charset val="238"/>
      </rPr>
      <t>říspěvek na mzdy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</si>
  <si>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na odvody</t>
    </r>
  </si>
  <si>
    <r>
      <t xml:space="preserve">institucí </t>
    </r>
    <r>
      <rPr>
        <sz val="8"/>
        <rFont val="Arial CE"/>
        <charset val="238"/>
      </rPr>
      <t>(kraj)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říspěvek na FKSP</t>
    </r>
  </si>
  <si>
    <r>
      <t xml:space="preserve">institucí </t>
    </r>
    <r>
      <rPr>
        <sz val="8"/>
        <rFont val="Arial CE"/>
        <charset val="238"/>
      </rPr>
      <t>(kraj) - p</t>
    </r>
    <r>
      <rPr>
        <sz val="8"/>
        <rFont val="Arial CE"/>
        <family val="2"/>
        <charset val="238"/>
      </rPr>
      <t>říspěvek - ostatní</t>
    </r>
  </si>
  <si>
    <r>
      <t xml:space="preserve">institucí </t>
    </r>
    <r>
      <rPr>
        <sz val="8"/>
        <rFont val="Arial CE"/>
        <charset val="238"/>
      </rPr>
      <t>(zřizovatel)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 p</t>
    </r>
    <r>
      <rPr>
        <sz val="8"/>
        <rFont val="Arial CE"/>
        <family val="2"/>
        <charset val="238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</si>
  <si>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</si>
  <si>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</si>
  <si>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</si>
  <si>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</si>
  <si>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</si>
  <si>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</si>
  <si>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</si>
  <si>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</si>
  <si>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</si>
  <si>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</si>
  <si>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</si>
  <si>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</si>
  <si>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</si>
  <si>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</si>
  <si>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Organizace:</t>
  </si>
  <si>
    <t>Vyberte text</t>
  </si>
  <si>
    <t>hodnoty jsou v tis. Kč</t>
  </si>
  <si>
    <t>V Mostě, dne:</t>
  </si>
  <si>
    <t>Základní škola, Most, Svážná 2342, příspěvková organizace (IČO: 49872184) - 1. ZŠ</t>
  </si>
  <si>
    <t>Základní škola, Most, U Stadionu 1028, příspěvková organizace (IČO: 47326409) - 3. ZŠ</t>
  </si>
  <si>
    <t xml:space="preserve">Základní škola, Most, Václava Talicha 1855, příspěvková organizace (IČO: 47325615) - 4. ZŠ   </t>
  </si>
  <si>
    <t>Základní škola, Most, Zlatnická 186, příspěvková organizace (IČO: 49872265) - 5. ZŠ</t>
  </si>
  <si>
    <t>Základní škola, Most, Jakuba Arbesa 2454, příspěvková organizace (IČO: 47326204) - 7. ZŠ</t>
  </si>
  <si>
    <t>Základní škola, Most, Vítězslava Nezvala 2614, příspěvková organizace (IČO: 47326328) - 8. ZŠ</t>
  </si>
  <si>
    <t>Základní škola, Most, Zdeňka Štěpánka 2912, příspěvková organizace (IČO: 47326239) - 10. ZŠ</t>
  </si>
  <si>
    <t>Základní škola, Most, Obránců míru 2944, příspěvková organizace (IČO: 00830984) - 11. ZŠ</t>
  </si>
  <si>
    <t>Základní škola, Most, Rozmarýnová 1692, příspěvková organizace (IČO: 47324082) - 14. ZŠ</t>
  </si>
  <si>
    <t>Základní škola, Most, J. A. Komenského 474, příspěvková organizace (IČO: 47324180) - 15. ZŠ</t>
  </si>
  <si>
    <t>Základní škola, Most, Okružní 1235, příspěvková organizace (IČO: 47326417) - 18. ZŠ</t>
  </si>
  <si>
    <t>Základní umělecká škola F. L. Gassmanna, Most, Pod Šibeníkem 2364, příspěvková organizace (IČO: 47324261)</t>
  </si>
  <si>
    <t>Základní umělecká škola, Most, Moskevská 13, příspěvková organizace (IČO: 47324147)</t>
  </si>
  <si>
    <t xml:space="preserve">Městská knihovna Most, příspěvková organizace (IČO: 00080713) </t>
  </si>
  <si>
    <t xml:space="preserve">Středisko volného času, Most, Albrechtická 414, příspěvková organizace (IČO: 72059419)   </t>
  </si>
  <si>
    <t>Vyberte organizaci</t>
  </si>
  <si>
    <t>Rozpočet</t>
  </si>
  <si>
    <t>Návrh rozpočtu</t>
  </si>
  <si>
    <t>Podpis ekonoma(ky) organizace:</t>
  </si>
  <si>
    <t xml:space="preserve">1. mateřská škola, Most, příspěvková organizace (IČO: 10834346) </t>
  </si>
  <si>
    <t>2. mateřská škola, Most, příspěvková organizace (IČO: 72742364)</t>
  </si>
  <si>
    <t>3. mateřská škola, Most, příspěvková organizace (IČO: 49872214)</t>
  </si>
  <si>
    <t>4. mateřská škola, Most, příspěvková organizace (IČO: 49872192)</t>
  </si>
  <si>
    <t>Ostatní finanční náklady</t>
  </si>
  <si>
    <t>Jiné výnosy z vlastních výkonů</t>
  </si>
  <si>
    <t>VÝSLEDEK HOSPODAŘENÍ</t>
  </si>
  <si>
    <r>
      <t xml:space="preserve">institucí </t>
    </r>
    <r>
      <rPr>
        <sz val="8"/>
        <rFont val="Arial CE"/>
        <charset val="238"/>
      </rPr>
      <t>(zřizovatel) - finanční 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</si>
</sst>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b/>
      <sz val="7"/>
      <name val="Arial CE"/>
      <charset val="238"/>
    </font>
    <font>
      <sz val="6"/>
      <name val="Arial CE"/>
      <charset val="238"/>
    </font>
    <font>
      <b/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horizontal="right" vertical="center"/>
      <protection locked="0"/>
    </xf>
    <xf numFmtId="3" fontId="2" fillId="2" borderId="4" xfId="0" applyNumberFormat="1" applyFont="1" applyFill="1" applyBorder="1" applyAlignment="1" applyProtection="1">
      <alignment horizontal="right" vertical="center"/>
      <protection locked="0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9" xfId="0" applyNumberFormat="1" applyFont="1" applyFill="1" applyBorder="1" applyAlignment="1" applyProtection="1">
      <alignment horizontal="right" vertical="center"/>
      <protection locked="0"/>
    </xf>
    <xf numFmtId="3" fontId="2" fillId="2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3" fontId="6" fillId="3" borderId="16" xfId="0" applyNumberFormat="1" applyFont="1" applyFill="1" applyBorder="1" applyAlignment="1" applyProtection="1">
      <alignment horizontal="center" vertical="center"/>
    </xf>
    <xf numFmtId="3" fontId="6" fillId="3" borderId="17" xfId="0" applyNumberFormat="1" applyFont="1" applyFill="1" applyBorder="1" applyAlignment="1" applyProtection="1">
      <alignment horizontal="center" vertical="center"/>
    </xf>
    <xf numFmtId="3" fontId="6" fillId="3" borderId="17" xfId="0" applyNumberFormat="1" applyFont="1" applyFill="1" applyBorder="1" applyAlignment="1" applyProtection="1">
      <alignment horizontal="center" vertical="center" wrapText="1"/>
    </xf>
    <xf numFmtId="3" fontId="6" fillId="3" borderId="18" xfId="0" applyNumberFormat="1" applyFont="1" applyFill="1" applyBorder="1" applyAlignment="1" applyProtection="1">
      <alignment horizontal="center" vertical="center" wrapText="1"/>
    </xf>
    <xf numFmtId="3" fontId="6" fillId="3" borderId="19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</xf>
    <xf numFmtId="0" fontId="12" fillId="5" borderId="0" xfId="0" applyFont="1" applyFill="1" applyAlignment="1" applyProtection="1">
      <alignment vertical="center"/>
    </xf>
    <xf numFmtId="3" fontId="6" fillId="5" borderId="0" xfId="0" applyNumberFormat="1" applyFont="1" applyFill="1" applyAlignment="1" applyProtection="1">
      <alignment horizontal="center" vertical="center"/>
    </xf>
    <xf numFmtId="3" fontId="6" fillId="5" borderId="0" xfId="0" applyNumberFormat="1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left" vertical="center"/>
    </xf>
    <xf numFmtId="4" fontId="6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/>
    </xf>
    <xf numFmtId="4" fontId="2" fillId="5" borderId="0" xfId="0" applyNumberFormat="1" applyFont="1" applyFill="1" applyBorder="1" applyAlignment="1" applyProtection="1">
      <alignment horizontal="center" vertical="center"/>
    </xf>
    <xf numFmtId="4" fontId="2" fillId="5" borderId="0" xfId="0" applyNumberFormat="1" applyFont="1" applyFill="1" applyBorder="1" applyAlignment="1" applyProtection="1">
      <alignment horizontal="left" vertical="center"/>
    </xf>
    <xf numFmtId="3" fontId="2" fillId="5" borderId="0" xfId="0" applyNumberFormat="1" applyFont="1" applyFill="1" applyAlignment="1" applyProtection="1">
      <alignment vertical="center"/>
    </xf>
    <xf numFmtId="3" fontId="2" fillId="5" borderId="0" xfId="0" applyNumberFormat="1" applyFont="1" applyFill="1" applyBorder="1" applyAlignment="1" applyProtection="1">
      <alignment vertical="center"/>
      <protection locked="0"/>
    </xf>
    <xf numFmtId="3" fontId="2" fillId="5" borderId="0" xfId="0" applyNumberFormat="1" applyFont="1" applyFill="1" applyBorder="1" applyAlignment="1" applyProtection="1">
      <alignment horizontal="center" vertical="center"/>
      <protection locked="0"/>
    </xf>
    <xf numFmtId="3" fontId="2" fillId="5" borderId="0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4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</xf>
    <xf numFmtId="4" fontId="2" fillId="5" borderId="0" xfId="0" applyNumberFormat="1" applyFont="1" applyFill="1" applyBorder="1" applyAlignment="1" applyProtection="1">
      <alignment vertical="center"/>
    </xf>
    <xf numFmtId="0" fontId="0" fillId="0" borderId="0" xfId="0" applyFont="1"/>
    <xf numFmtId="0" fontId="2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vertical="center"/>
    </xf>
    <xf numFmtId="4" fontId="2" fillId="5" borderId="0" xfId="0" applyNumberFormat="1" applyFont="1" applyFill="1" applyAlignment="1" applyProtection="1">
      <alignment vertical="center"/>
    </xf>
    <xf numFmtId="4" fontId="2" fillId="5" borderId="0" xfId="0" applyNumberFormat="1" applyFont="1" applyFill="1" applyBorder="1" applyAlignment="1" applyProtection="1"/>
    <xf numFmtId="4" fontId="2" fillId="5" borderId="0" xfId="0" applyNumberFormat="1" applyFont="1" applyFill="1" applyBorder="1" applyAlignment="1" applyProtection="1">
      <protection locked="0"/>
    </xf>
    <xf numFmtId="14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left" vertical="center"/>
    </xf>
    <xf numFmtId="4" fontId="11" fillId="5" borderId="0" xfId="0" applyNumberFormat="1" applyFont="1" applyFill="1" applyBorder="1" applyAlignment="1" applyProtection="1">
      <alignment vertical="center"/>
    </xf>
    <xf numFmtId="4" fontId="11" fillId="5" borderId="0" xfId="0" applyNumberFormat="1" applyFont="1" applyFill="1" applyBorder="1" applyAlignment="1" applyProtection="1">
      <alignment horizontal="center" vertical="center"/>
    </xf>
    <xf numFmtId="4" fontId="11" fillId="5" borderId="0" xfId="0" applyNumberFormat="1" applyFont="1" applyFill="1" applyBorder="1" applyAlignment="1" applyProtection="1">
      <alignment horizontal="left" vertical="center"/>
    </xf>
    <xf numFmtId="3" fontId="11" fillId="5" borderId="0" xfId="0" applyNumberFormat="1" applyFont="1" applyFill="1" applyBorder="1" applyAlignment="1" applyProtection="1">
      <alignment vertical="center"/>
    </xf>
    <xf numFmtId="3" fontId="11" fillId="5" borderId="0" xfId="0" applyNumberFormat="1" applyFont="1" applyFill="1" applyAlignment="1" applyProtection="1">
      <alignment vertical="center"/>
    </xf>
    <xf numFmtId="3" fontId="11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3" fillId="3" borderId="20" xfId="0" applyNumberFormat="1" applyFont="1" applyFill="1" applyBorder="1" applyAlignment="1" applyProtection="1">
      <alignment horizontal="right" vertical="center"/>
    </xf>
    <xf numFmtId="3" fontId="3" fillId="3" borderId="19" xfId="0" applyNumberFormat="1" applyFont="1" applyFill="1" applyBorder="1" applyAlignment="1" applyProtection="1">
      <alignment horizontal="right" vertical="center"/>
    </xf>
    <xf numFmtId="3" fontId="3" fillId="3" borderId="22" xfId="0" applyNumberFormat="1" applyFont="1" applyFill="1" applyBorder="1" applyAlignment="1" applyProtection="1">
      <alignment horizontal="right" vertical="center"/>
    </xf>
    <xf numFmtId="0" fontId="12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4" fontId="2" fillId="2" borderId="42" xfId="0" applyNumberFormat="1" applyFont="1" applyFill="1" applyBorder="1" applyAlignment="1" applyProtection="1">
      <alignment horizontal="right" vertical="center"/>
      <protection locked="0"/>
    </xf>
    <xf numFmtId="3" fontId="2" fillId="2" borderId="43" xfId="0" applyNumberFormat="1" applyFont="1" applyFill="1" applyBorder="1" applyAlignment="1" applyProtection="1">
      <alignment horizontal="right" vertical="center"/>
      <protection locked="0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3" fontId="2" fillId="2" borderId="44" xfId="0" applyNumberFormat="1" applyFont="1" applyFill="1" applyBorder="1" applyAlignment="1" applyProtection="1">
      <alignment horizontal="right" vertical="center"/>
      <protection locked="0"/>
    </xf>
    <xf numFmtId="3" fontId="2" fillId="2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center" vertical="center"/>
    </xf>
    <xf numFmtId="3" fontId="4" fillId="3" borderId="19" xfId="0" applyNumberFormat="1" applyFont="1" applyFill="1" applyBorder="1" applyAlignment="1" applyProtection="1">
      <alignment horizontal="right" vertical="center"/>
    </xf>
    <xf numFmtId="0" fontId="13" fillId="3" borderId="19" xfId="0" applyFont="1" applyFill="1" applyBorder="1" applyAlignment="1" applyProtection="1">
      <alignment horizontal="center" vertical="center"/>
    </xf>
    <xf numFmtId="3" fontId="13" fillId="3" borderId="19" xfId="0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14" fontId="11" fillId="5" borderId="27" xfId="0" applyNumberFormat="1" applyFont="1" applyFill="1" applyBorder="1" applyAlignment="1" applyProtection="1">
      <alignment horizontal="center" vertical="center"/>
      <protection locked="0"/>
    </xf>
    <xf numFmtId="14" fontId="11" fillId="5" borderId="9" xfId="0" applyNumberFormat="1" applyFont="1" applyFill="1" applyBorder="1" applyAlignment="1" applyProtection="1">
      <alignment horizontal="center" vertical="center"/>
      <protection locked="0"/>
    </xf>
    <xf numFmtId="14" fontId="11" fillId="5" borderId="38" xfId="0" applyNumberFormat="1" applyFont="1" applyFill="1" applyBorder="1" applyAlignment="1" applyProtection="1">
      <alignment horizontal="center" vertical="center"/>
      <protection locked="0"/>
    </xf>
    <xf numFmtId="14" fontId="11" fillId="5" borderId="39" xfId="0" applyNumberFormat="1" applyFont="1" applyFill="1" applyBorder="1" applyAlignment="1" applyProtection="1">
      <alignment horizontal="center" vertical="center"/>
      <protection locked="0"/>
    </xf>
    <xf numFmtId="14" fontId="11" fillId="5" borderId="28" xfId="0" applyNumberFormat="1" applyFont="1" applyFill="1" applyBorder="1" applyAlignment="1" applyProtection="1">
      <alignment horizontal="center" vertical="center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</xf>
    <xf numFmtId="0" fontId="13" fillId="3" borderId="23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4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11" fillId="5" borderId="29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0" xfId="0" quotePrefix="1" applyFont="1" applyFill="1" applyBorder="1" applyAlignment="1" applyProtection="1">
      <alignment horizontal="center" vertical="center"/>
    </xf>
    <xf numFmtId="0" fontId="6" fillId="3" borderId="25" xfId="0" quotePrefix="1" applyFont="1" applyFill="1" applyBorder="1" applyAlignment="1" applyProtection="1">
      <alignment horizontal="center" vertical="center"/>
    </xf>
    <xf numFmtId="3" fontId="8" fillId="3" borderId="18" xfId="0" applyNumberFormat="1" applyFont="1" applyFill="1" applyBorder="1" applyAlignment="1" applyProtection="1">
      <alignment horizontal="center" vertical="center"/>
    </xf>
    <xf numFmtId="3" fontId="8" fillId="3" borderId="23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zoomScale="120" zoomScaleNormal="120" zoomScaleSheetLayoutView="120" zoomScalePageLayoutView="120" workbookViewId="0">
      <selection activeCell="B1" sqref="B1"/>
    </sheetView>
  </sheetViews>
  <sheetFormatPr defaultColWidth="9.140625" defaultRowHeight="15.75" customHeight="1" x14ac:dyDescent="0.2"/>
  <cols>
    <col min="1" max="1" width="16" style="6" customWidth="1"/>
    <col min="2" max="2" width="15.140625" style="6" customWidth="1"/>
    <col min="3" max="3" width="4.140625" style="4" customWidth="1"/>
    <col min="4" max="5" width="8.7109375" style="7" customWidth="1"/>
    <col min="6" max="6" width="9.5703125" style="7" customWidth="1"/>
    <col min="7" max="7" width="7.85546875" style="8" customWidth="1"/>
    <col min="8" max="12" width="7.7109375" style="8" customWidth="1"/>
    <col min="13" max="16384" width="9.140625" style="4"/>
  </cols>
  <sheetData>
    <row r="1" spans="1:12" ht="21" customHeight="1" x14ac:dyDescent="0.2">
      <c r="A1" s="113">
        <v>2023</v>
      </c>
      <c r="B1" s="112" t="s">
        <v>85</v>
      </c>
      <c r="C1" s="161" t="str">
        <f>IF(B1="Návrh rozpočtu","Návrh rozpočtu na rok "&amp;A1+1&amp;"",(IF(B1="Rozpočet","Rozpočet na rok "&amp;A1+1&amp;"","")))</f>
        <v>Rozpočet na rok 2024</v>
      </c>
      <c r="D1" s="161"/>
      <c r="E1" s="161"/>
      <c r="F1" s="161"/>
      <c r="G1" s="161"/>
      <c r="H1" s="161"/>
      <c r="I1" s="59"/>
      <c r="J1" s="59"/>
      <c r="K1" s="162" t="s">
        <v>67</v>
      </c>
      <c r="L1" s="162"/>
    </row>
    <row r="2" spans="1:12" ht="30" customHeight="1" thickBot="1" x14ac:dyDescent="0.25">
      <c r="A2" s="163" t="s">
        <v>65</v>
      </c>
      <c r="B2" s="163"/>
      <c r="C2" s="159" t="s">
        <v>78</v>
      </c>
      <c r="D2" s="159"/>
      <c r="E2" s="159"/>
      <c r="F2" s="159"/>
      <c r="G2" s="159"/>
      <c r="H2" s="159"/>
      <c r="I2" s="159"/>
      <c r="J2" s="159"/>
      <c r="K2" s="159"/>
      <c r="L2" s="160"/>
    </row>
    <row r="3" spans="1:12" s="3" customFormat="1" ht="12.75" customHeight="1" thickBot="1" x14ac:dyDescent="0.25">
      <c r="A3" s="164" t="s">
        <v>12</v>
      </c>
      <c r="B3" s="165"/>
      <c r="C3" s="170" t="s">
        <v>11</v>
      </c>
      <c r="D3" s="172" t="str">
        <f>("skutečnost "&amp;($A$1-1))</f>
        <v>skutečnost 2022</v>
      </c>
      <c r="E3" s="174" t="str">
        <f>("skutečnost k 30. 6. "&amp;($A$1))</f>
        <v>skutečnost k 30. 6. 2023</v>
      </c>
      <c r="F3" s="174" t="str">
        <f>("předpokládaná skutečnost "&amp;($A$1))</f>
        <v>předpokládaná skutečnost 2023</v>
      </c>
      <c r="G3" s="168" t="str">
        <f>IF(A1="","",(B1&amp;" "&amp;($A$1+1)))</f>
        <v>Rozpočet 2024</v>
      </c>
      <c r="H3" s="168"/>
      <c r="I3" s="168"/>
      <c r="J3" s="168"/>
      <c r="K3" s="168"/>
      <c r="L3" s="169"/>
    </row>
    <row r="4" spans="1:12" s="3" customFormat="1" ht="20.25" customHeight="1" thickBot="1" x14ac:dyDescent="0.25">
      <c r="A4" s="166"/>
      <c r="B4" s="167"/>
      <c r="C4" s="171"/>
      <c r="D4" s="173"/>
      <c r="E4" s="175"/>
      <c r="F4" s="175"/>
      <c r="G4" s="45" t="s">
        <v>0</v>
      </c>
      <c r="H4" s="46" t="s">
        <v>9</v>
      </c>
      <c r="I4" s="47" t="s">
        <v>14</v>
      </c>
      <c r="J4" s="47" t="s">
        <v>41</v>
      </c>
      <c r="K4" s="48" t="s">
        <v>13</v>
      </c>
      <c r="L4" s="49" t="s">
        <v>1</v>
      </c>
    </row>
    <row r="5" spans="1:12" s="5" customFormat="1" ht="14.25" customHeight="1" x14ac:dyDescent="0.2">
      <c r="A5" s="155" t="s">
        <v>54</v>
      </c>
      <c r="B5" s="156"/>
      <c r="C5" s="40">
        <v>501</v>
      </c>
      <c r="D5" s="91">
        <v>2685.15</v>
      </c>
      <c r="E5" s="91">
        <v>1993.15</v>
      </c>
      <c r="F5" s="91">
        <v>3634</v>
      </c>
      <c r="G5" s="92">
        <v>556</v>
      </c>
      <c r="H5" s="93">
        <v>93</v>
      </c>
      <c r="I5" s="93">
        <v>3977</v>
      </c>
      <c r="J5" s="93">
        <v>141</v>
      </c>
      <c r="K5" s="94">
        <v>331</v>
      </c>
      <c r="L5" s="34">
        <f t="shared" ref="L5:L34" si="0">SUM(G5:K5)</f>
        <v>5098</v>
      </c>
    </row>
    <row r="6" spans="1:12" s="5" customFormat="1" ht="14.25" customHeight="1" x14ac:dyDescent="0.2">
      <c r="A6" s="143" t="s">
        <v>55</v>
      </c>
      <c r="B6" s="144"/>
      <c r="C6" s="40">
        <v>502</v>
      </c>
      <c r="D6" s="91">
        <v>2302.23</v>
      </c>
      <c r="E6" s="91">
        <v>694.36</v>
      </c>
      <c r="F6" s="91">
        <v>2002</v>
      </c>
      <c r="G6" s="92">
        <v>2485</v>
      </c>
      <c r="H6" s="93">
        <v>57</v>
      </c>
      <c r="I6" s="93"/>
      <c r="J6" s="93"/>
      <c r="K6" s="94">
        <v>106</v>
      </c>
      <c r="L6" s="34">
        <f t="shared" si="0"/>
        <v>2648</v>
      </c>
    </row>
    <row r="7" spans="1:12" s="5" customFormat="1" ht="14.25" customHeight="1" x14ac:dyDescent="0.2">
      <c r="A7" s="143" t="s">
        <v>24</v>
      </c>
      <c r="B7" s="144"/>
      <c r="C7" s="40">
        <v>504</v>
      </c>
      <c r="D7" s="91"/>
      <c r="E7" s="91"/>
      <c r="F7" s="91"/>
      <c r="G7" s="92"/>
      <c r="H7" s="93"/>
      <c r="I7" s="93"/>
      <c r="J7" s="93"/>
      <c r="K7" s="94"/>
      <c r="L7" s="34">
        <f t="shared" si="0"/>
        <v>0</v>
      </c>
    </row>
    <row r="8" spans="1:12" s="5" customFormat="1" ht="14.25" customHeight="1" x14ac:dyDescent="0.2">
      <c r="A8" s="143" t="s">
        <v>56</v>
      </c>
      <c r="B8" s="144"/>
      <c r="C8" s="40">
        <v>511</v>
      </c>
      <c r="D8" s="91">
        <v>501.55</v>
      </c>
      <c r="E8" s="91">
        <v>236.6</v>
      </c>
      <c r="F8" s="91">
        <v>610</v>
      </c>
      <c r="G8" s="92">
        <v>429</v>
      </c>
      <c r="H8" s="93">
        <v>58</v>
      </c>
      <c r="I8" s="93">
        <v>111</v>
      </c>
      <c r="J8" s="93"/>
      <c r="K8" s="94">
        <v>15</v>
      </c>
      <c r="L8" s="34">
        <f t="shared" si="0"/>
        <v>613</v>
      </c>
    </row>
    <row r="9" spans="1:12" ht="14.25" customHeight="1" x14ac:dyDescent="0.2">
      <c r="A9" s="143" t="s">
        <v>2</v>
      </c>
      <c r="B9" s="144"/>
      <c r="C9" s="35">
        <v>512</v>
      </c>
      <c r="D9" s="1">
        <v>2.4900000000000002</v>
      </c>
      <c r="E9" s="1">
        <v>19.88</v>
      </c>
      <c r="F9" s="2">
        <v>40</v>
      </c>
      <c r="G9" s="14"/>
      <c r="H9" s="15"/>
      <c r="I9" s="15"/>
      <c r="J9" s="15">
        <v>10</v>
      </c>
      <c r="K9" s="16"/>
      <c r="L9" s="34">
        <f t="shared" si="0"/>
        <v>10</v>
      </c>
    </row>
    <row r="10" spans="1:12" ht="14.25" customHeight="1" x14ac:dyDescent="0.2">
      <c r="A10" s="143" t="s">
        <v>10</v>
      </c>
      <c r="B10" s="144"/>
      <c r="C10" s="35">
        <v>513</v>
      </c>
      <c r="D10" s="1">
        <v>2.69</v>
      </c>
      <c r="E10" s="1">
        <v>2.02</v>
      </c>
      <c r="F10" s="2">
        <v>4</v>
      </c>
      <c r="G10" s="14">
        <v>1</v>
      </c>
      <c r="H10" s="15"/>
      <c r="I10" s="15"/>
      <c r="J10" s="15"/>
      <c r="K10" s="16"/>
      <c r="L10" s="34">
        <f t="shared" si="0"/>
        <v>1</v>
      </c>
    </row>
    <row r="11" spans="1:12" s="5" customFormat="1" ht="14.25" customHeight="1" x14ac:dyDescent="0.2">
      <c r="A11" s="143" t="s">
        <v>15</v>
      </c>
      <c r="B11" s="144"/>
      <c r="C11" s="40">
        <v>518</v>
      </c>
      <c r="D11" s="91">
        <v>983.16</v>
      </c>
      <c r="E11" s="91">
        <v>920.11</v>
      </c>
      <c r="F11" s="91">
        <v>2410</v>
      </c>
      <c r="G11" s="92">
        <v>1077</v>
      </c>
      <c r="H11" s="93">
        <v>27</v>
      </c>
      <c r="I11" s="93">
        <v>638</v>
      </c>
      <c r="J11" s="93">
        <v>87</v>
      </c>
      <c r="K11" s="94">
        <v>11</v>
      </c>
      <c r="L11" s="34">
        <f t="shared" si="0"/>
        <v>1840</v>
      </c>
    </row>
    <row r="12" spans="1:12" ht="14.25" customHeight="1" x14ac:dyDescent="0.2">
      <c r="A12" s="145" t="s">
        <v>57</v>
      </c>
      <c r="B12" s="146"/>
      <c r="C12" s="41">
        <v>521</v>
      </c>
      <c r="D12" s="95">
        <v>30415.67</v>
      </c>
      <c r="E12" s="95">
        <v>14973.35</v>
      </c>
      <c r="F12" s="95">
        <v>31664.240000000002</v>
      </c>
      <c r="G12" s="96"/>
      <c r="H12" s="97"/>
      <c r="I12" s="98">
        <v>960</v>
      </c>
      <c r="J12" s="98">
        <v>29870</v>
      </c>
      <c r="K12" s="99">
        <v>255</v>
      </c>
      <c r="L12" s="34">
        <f t="shared" si="0"/>
        <v>31085</v>
      </c>
    </row>
    <row r="13" spans="1:12" ht="14.25" customHeight="1" x14ac:dyDescent="0.2">
      <c r="A13" s="157" t="s">
        <v>25</v>
      </c>
      <c r="B13" s="158"/>
      <c r="C13" s="39">
        <v>524</v>
      </c>
      <c r="D13" s="1">
        <v>9993.5300000000007</v>
      </c>
      <c r="E13" s="1">
        <v>4766.6099999999997</v>
      </c>
      <c r="F13" s="2">
        <v>10111</v>
      </c>
      <c r="G13" s="14"/>
      <c r="H13" s="21"/>
      <c r="I13" s="15">
        <v>189</v>
      </c>
      <c r="J13" s="15">
        <v>9987</v>
      </c>
      <c r="K13" s="16">
        <v>11</v>
      </c>
      <c r="L13" s="34">
        <f t="shared" si="0"/>
        <v>10187</v>
      </c>
    </row>
    <row r="14" spans="1:12" ht="14.25" customHeight="1" x14ac:dyDescent="0.2">
      <c r="A14" s="157" t="s">
        <v>58</v>
      </c>
      <c r="B14" s="158"/>
      <c r="C14" s="39">
        <v>525</v>
      </c>
      <c r="D14" s="1">
        <v>119.62</v>
      </c>
      <c r="E14" s="1">
        <v>66.489999999999995</v>
      </c>
      <c r="F14" s="2">
        <v>150</v>
      </c>
      <c r="G14" s="14"/>
      <c r="H14" s="21"/>
      <c r="I14" s="15">
        <v>2</v>
      </c>
      <c r="J14" s="15">
        <v>124</v>
      </c>
      <c r="K14" s="16">
        <v>1</v>
      </c>
      <c r="L14" s="34">
        <f t="shared" si="0"/>
        <v>127</v>
      </c>
    </row>
    <row r="15" spans="1:12" ht="14.25" customHeight="1" x14ac:dyDescent="0.2">
      <c r="A15" s="145" t="s">
        <v>59</v>
      </c>
      <c r="B15" s="146"/>
      <c r="C15" s="41">
        <v>527</v>
      </c>
      <c r="D15" s="95">
        <v>686.08</v>
      </c>
      <c r="E15" s="95">
        <v>300.42</v>
      </c>
      <c r="F15" s="95">
        <v>640</v>
      </c>
      <c r="G15" s="96"/>
      <c r="H15" s="97"/>
      <c r="I15" s="98">
        <v>11</v>
      </c>
      <c r="J15" s="98">
        <v>620</v>
      </c>
      <c r="K15" s="99">
        <v>2</v>
      </c>
      <c r="L15" s="34">
        <f t="shared" si="0"/>
        <v>633</v>
      </c>
    </row>
    <row r="16" spans="1:12" ht="14.25" customHeight="1" x14ac:dyDescent="0.2">
      <c r="A16" s="145" t="s">
        <v>26</v>
      </c>
      <c r="B16" s="146"/>
      <c r="C16" s="41">
        <v>528</v>
      </c>
      <c r="D16" s="95"/>
      <c r="E16" s="95"/>
      <c r="F16" s="95"/>
      <c r="G16" s="96"/>
      <c r="H16" s="97"/>
      <c r="I16" s="98"/>
      <c r="J16" s="98"/>
      <c r="K16" s="99"/>
      <c r="L16" s="34">
        <f t="shared" si="0"/>
        <v>0</v>
      </c>
    </row>
    <row r="17" spans="1:12" ht="14.25" customHeight="1" x14ac:dyDescent="0.2">
      <c r="A17" s="145" t="s">
        <v>3</v>
      </c>
      <c r="B17" s="146"/>
      <c r="C17" s="41">
        <v>531</v>
      </c>
      <c r="D17" s="9"/>
      <c r="E17" s="9"/>
      <c r="F17" s="42"/>
      <c r="G17" s="17"/>
      <c r="H17" s="43"/>
      <c r="I17" s="18"/>
      <c r="J17" s="18"/>
      <c r="K17" s="19"/>
      <c r="L17" s="34">
        <f t="shared" si="0"/>
        <v>0</v>
      </c>
    </row>
    <row r="18" spans="1:12" ht="14.25" customHeight="1" x14ac:dyDescent="0.2">
      <c r="A18" s="145" t="s">
        <v>27</v>
      </c>
      <c r="B18" s="146"/>
      <c r="C18" s="39">
        <v>538</v>
      </c>
      <c r="D18" s="1"/>
      <c r="E18" s="1"/>
      <c r="F18" s="2"/>
      <c r="G18" s="14"/>
      <c r="H18" s="21"/>
      <c r="I18" s="15"/>
      <c r="J18" s="15"/>
      <c r="K18" s="16"/>
      <c r="L18" s="34">
        <f t="shared" si="0"/>
        <v>0</v>
      </c>
    </row>
    <row r="19" spans="1:12" ht="14.25" customHeight="1" x14ac:dyDescent="0.2">
      <c r="A19" s="145" t="s">
        <v>17</v>
      </c>
      <c r="B19" s="146"/>
      <c r="C19" s="39">
        <v>541</v>
      </c>
      <c r="D19" s="10"/>
      <c r="E19" s="10"/>
      <c r="F19" s="10"/>
      <c r="G19" s="22"/>
      <c r="H19" s="23"/>
      <c r="I19" s="24"/>
      <c r="J19" s="24"/>
      <c r="K19" s="25"/>
      <c r="L19" s="34">
        <f t="shared" si="0"/>
        <v>0</v>
      </c>
    </row>
    <row r="20" spans="1:12" ht="14.25" customHeight="1" x14ac:dyDescent="0.2">
      <c r="A20" s="145" t="s">
        <v>28</v>
      </c>
      <c r="B20" s="146"/>
      <c r="C20" s="39">
        <v>542</v>
      </c>
      <c r="D20" s="10"/>
      <c r="E20" s="10"/>
      <c r="F20" s="11"/>
      <c r="G20" s="22"/>
      <c r="H20" s="23"/>
      <c r="I20" s="24"/>
      <c r="J20" s="24"/>
      <c r="K20" s="25"/>
      <c r="L20" s="34">
        <f t="shared" si="0"/>
        <v>0</v>
      </c>
    </row>
    <row r="21" spans="1:12" ht="14.25" customHeight="1" x14ac:dyDescent="0.2">
      <c r="A21" s="145" t="s">
        <v>5</v>
      </c>
      <c r="B21" s="146"/>
      <c r="C21" s="39">
        <v>543</v>
      </c>
      <c r="D21" s="10"/>
      <c r="E21" s="10"/>
      <c r="F21" s="11"/>
      <c r="G21" s="22"/>
      <c r="H21" s="23"/>
      <c r="I21" s="24"/>
      <c r="J21" s="24"/>
      <c r="K21" s="25"/>
      <c r="L21" s="34">
        <f t="shared" si="0"/>
        <v>0</v>
      </c>
    </row>
    <row r="22" spans="1:12" ht="14.25" customHeight="1" x14ac:dyDescent="0.2">
      <c r="A22" s="145" t="s">
        <v>4</v>
      </c>
      <c r="B22" s="146"/>
      <c r="C22" s="39">
        <v>544</v>
      </c>
      <c r="D22" s="10"/>
      <c r="E22" s="10"/>
      <c r="F22" s="11"/>
      <c r="G22" s="22"/>
      <c r="H22" s="23"/>
      <c r="I22" s="24"/>
      <c r="J22" s="24"/>
      <c r="K22" s="25"/>
      <c r="L22" s="34">
        <f t="shared" si="0"/>
        <v>0</v>
      </c>
    </row>
    <row r="23" spans="1:12" ht="14.25" customHeight="1" x14ac:dyDescent="0.2">
      <c r="A23" s="145" t="s">
        <v>6</v>
      </c>
      <c r="B23" s="146"/>
      <c r="C23" s="39">
        <v>547</v>
      </c>
      <c r="D23" s="10"/>
      <c r="E23" s="10"/>
      <c r="F23" s="11"/>
      <c r="G23" s="22"/>
      <c r="H23" s="23"/>
      <c r="I23" s="24"/>
      <c r="J23" s="24"/>
      <c r="K23" s="25"/>
      <c r="L23" s="34">
        <f t="shared" si="0"/>
        <v>0</v>
      </c>
    </row>
    <row r="24" spans="1:12" ht="14.25" customHeight="1" x14ac:dyDescent="0.2">
      <c r="A24" s="145" t="s">
        <v>29</v>
      </c>
      <c r="B24" s="146"/>
      <c r="C24" s="39">
        <v>548</v>
      </c>
      <c r="D24" s="10"/>
      <c r="E24" s="10"/>
      <c r="F24" s="11"/>
      <c r="G24" s="22"/>
      <c r="H24" s="23"/>
      <c r="I24" s="24"/>
      <c r="J24" s="24"/>
      <c r="K24" s="25"/>
      <c r="L24" s="34">
        <f t="shared" si="0"/>
        <v>0</v>
      </c>
    </row>
    <row r="25" spans="1:12" ht="14.25" customHeight="1" x14ac:dyDescent="0.2">
      <c r="A25" s="145" t="s">
        <v>60</v>
      </c>
      <c r="B25" s="146"/>
      <c r="C25" s="41">
        <v>549</v>
      </c>
      <c r="D25" s="95">
        <v>63.96</v>
      </c>
      <c r="E25" s="95">
        <v>33.71</v>
      </c>
      <c r="F25" s="100">
        <v>69</v>
      </c>
      <c r="G25" s="96">
        <v>58</v>
      </c>
      <c r="H25" s="97"/>
      <c r="I25" s="98"/>
      <c r="J25" s="98"/>
      <c r="K25" s="99"/>
      <c r="L25" s="34">
        <f t="shared" si="0"/>
        <v>58</v>
      </c>
    </row>
    <row r="26" spans="1:12" ht="14.25" customHeight="1" x14ac:dyDescent="0.2">
      <c r="A26" s="145" t="s">
        <v>16</v>
      </c>
      <c r="B26" s="146"/>
      <c r="C26" s="41">
        <v>551</v>
      </c>
      <c r="D26" s="95">
        <v>120.56</v>
      </c>
      <c r="E26" s="95">
        <v>60.77</v>
      </c>
      <c r="F26" s="100">
        <v>122</v>
      </c>
      <c r="G26" s="96">
        <v>118</v>
      </c>
      <c r="H26" s="97"/>
      <c r="I26" s="98"/>
      <c r="J26" s="98"/>
      <c r="K26" s="99">
        <v>4</v>
      </c>
      <c r="L26" s="34">
        <f t="shared" si="0"/>
        <v>122</v>
      </c>
    </row>
    <row r="27" spans="1:12" ht="14.25" customHeight="1" x14ac:dyDescent="0.2">
      <c r="A27" s="145" t="s">
        <v>42</v>
      </c>
      <c r="B27" s="146"/>
      <c r="C27" s="39">
        <v>552</v>
      </c>
      <c r="D27" s="10"/>
      <c r="E27" s="10"/>
      <c r="F27" s="11"/>
      <c r="G27" s="22"/>
      <c r="H27" s="23"/>
      <c r="I27" s="24"/>
      <c r="J27" s="24"/>
      <c r="K27" s="25"/>
      <c r="L27" s="34">
        <f t="shared" si="0"/>
        <v>0</v>
      </c>
    </row>
    <row r="28" spans="1:12" ht="14.25" customHeight="1" x14ac:dyDescent="0.2">
      <c r="A28" s="145" t="s">
        <v>43</v>
      </c>
      <c r="B28" s="146"/>
      <c r="C28" s="39">
        <v>553</v>
      </c>
      <c r="D28" s="10"/>
      <c r="E28" s="10"/>
      <c r="F28" s="11"/>
      <c r="G28" s="22"/>
      <c r="H28" s="23"/>
      <c r="I28" s="24"/>
      <c r="J28" s="24"/>
      <c r="K28" s="25"/>
      <c r="L28" s="34">
        <f t="shared" si="0"/>
        <v>0</v>
      </c>
    </row>
    <row r="29" spans="1:12" ht="14.25" customHeight="1" x14ac:dyDescent="0.2">
      <c r="A29" s="145" t="s">
        <v>30</v>
      </c>
      <c r="B29" s="146"/>
      <c r="C29" s="39">
        <v>557</v>
      </c>
      <c r="D29" s="10"/>
      <c r="E29" s="10"/>
      <c r="F29" s="11"/>
      <c r="G29" s="22"/>
      <c r="H29" s="23"/>
      <c r="I29" s="24"/>
      <c r="J29" s="24"/>
      <c r="K29" s="25"/>
      <c r="L29" s="34">
        <f t="shared" si="0"/>
        <v>0</v>
      </c>
    </row>
    <row r="30" spans="1:12" ht="14.25" customHeight="1" x14ac:dyDescent="0.2">
      <c r="A30" s="145" t="s">
        <v>44</v>
      </c>
      <c r="B30" s="146"/>
      <c r="C30" s="39">
        <v>558</v>
      </c>
      <c r="D30" s="10">
        <v>770.29</v>
      </c>
      <c r="E30" s="10">
        <v>78.569999999999993</v>
      </c>
      <c r="F30" s="11">
        <v>780</v>
      </c>
      <c r="G30" s="22">
        <v>206</v>
      </c>
      <c r="H30" s="23"/>
      <c r="I30" s="24"/>
      <c r="J30" s="24"/>
      <c r="K30" s="25"/>
      <c r="L30" s="34">
        <f t="shared" si="0"/>
        <v>206</v>
      </c>
    </row>
    <row r="31" spans="1:12" ht="14.25" customHeight="1" x14ac:dyDescent="0.2">
      <c r="A31" s="145" t="s">
        <v>31</v>
      </c>
      <c r="B31" s="146"/>
      <c r="C31" s="39">
        <v>563</v>
      </c>
      <c r="D31" s="10"/>
      <c r="E31" s="10"/>
      <c r="F31" s="10"/>
      <c r="G31" s="22"/>
      <c r="H31" s="23"/>
      <c r="I31" s="24"/>
      <c r="J31" s="24"/>
      <c r="K31" s="25"/>
      <c r="L31" s="34">
        <f t="shared" si="0"/>
        <v>0</v>
      </c>
    </row>
    <row r="32" spans="1:12" ht="14.25" customHeight="1" x14ac:dyDescent="0.2">
      <c r="A32" s="145" t="s">
        <v>92</v>
      </c>
      <c r="B32" s="146"/>
      <c r="C32" s="39">
        <v>569</v>
      </c>
      <c r="D32" s="10"/>
      <c r="E32" s="10"/>
      <c r="F32" s="10"/>
      <c r="G32" s="22"/>
      <c r="H32" s="23"/>
      <c r="I32" s="24"/>
      <c r="J32" s="24"/>
      <c r="K32" s="25"/>
      <c r="L32" s="34">
        <f t="shared" ref="L32" si="1">SUM(G32:K32)</f>
        <v>0</v>
      </c>
    </row>
    <row r="33" spans="1:12" ht="14.25" customHeight="1" x14ac:dyDescent="0.2">
      <c r="A33" s="145" t="s">
        <v>7</v>
      </c>
      <c r="B33" s="146"/>
      <c r="C33" s="41">
        <v>591</v>
      </c>
      <c r="D33" s="95"/>
      <c r="E33" s="95"/>
      <c r="F33" s="95"/>
      <c r="G33" s="96"/>
      <c r="H33" s="97"/>
      <c r="I33" s="98"/>
      <c r="J33" s="98"/>
      <c r="K33" s="99"/>
      <c r="L33" s="34">
        <f t="shared" si="0"/>
        <v>0</v>
      </c>
    </row>
    <row r="34" spans="1:12" ht="14.25" customHeight="1" thickBot="1" x14ac:dyDescent="0.25">
      <c r="A34" s="153" t="s">
        <v>18</v>
      </c>
      <c r="B34" s="154"/>
      <c r="C34" s="44">
        <v>595</v>
      </c>
      <c r="D34" s="101"/>
      <c r="E34" s="101"/>
      <c r="F34" s="101"/>
      <c r="G34" s="102"/>
      <c r="H34" s="103"/>
      <c r="I34" s="104"/>
      <c r="J34" s="104"/>
      <c r="K34" s="105"/>
      <c r="L34" s="34">
        <f t="shared" si="0"/>
        <v>0</v>
      </c>
    </row>
    <row r="35" spans="1:12" ht="14.25" customHeight="1" thickBot="1" x14ac:dyDescent="0.25">
      <c r="A35" s="129" t="s">
        <v>8</v>
      </c>
      <c r="B35" s="130"/>
      <c r="C35" s="50" t="s">
        <v>19</v>
      </c>
      <c r="D35" s="109">
        <f>SUM(D5:D34)</f>
        <v>48646.979999999996</v>
      </c>
      <c r="E35" s="109">
        <f t="shared" ref="E35:K35" si="2">SUM(E5:E34)</f>
        <v>24146.04</v>
      </c>
      <c r="F35" s="109">
        <f t="shared" si="2"/>
        <v>52236.240000000005</v>
      </c>
      <c r="G35" s="109">
        <f t="shared" si="2"/>
        <v>4930</v>
      </c>
      <c r="H35" s="109">
        <f t="shared" si="2"/>
        <v>235</v>
      </c>
      <c r="I35" s="109">
        <f t="shared" si="2"/>
        <v>5888</v>
      </c>
      <c r="J35" s="109">
        <f t="shared" si="2"/>
        <v>40839</v>
      </c>
      <c r="K35" s="109">
        <f t="shared" si="2"/>
        <v>736</v>
      </c>
      <c r="L35" s="109">
        <f>SUM(L5:L34)</f>
        <v>52628</v>
      </c>
    </row>
    <row r="36" spans="1:12" ht="14.25" customHeight="1" x14ac:dyDescent="0.2">
      <c r="A36" s="155" t="s">
        <v>64</v>
      </c>
      <c r="B36" s="156"/>
      <c r="C36" s="40">
        <v>601</v>
      </c>
      <c r="D36" s="106"/>
      <c r="E36" s="106"/>
      <c r="F36" s="106"/>
      <c r="G36" s="107"/>
      <c r="H36" s="93"/>
      <c r="I36" s="93"/>
      <c r="J36" s="93"/>
      <c r="K36" s="94"/>
      <c r="L36" s="20">
        <f t="shared" ref="L36:L50" si="3">SUM(G36:K36)</f>
        <v>0</v>
      </c>
    </row>
    <row r="37" spans="1:12" ht="14.25" customHeight="1" x14ac:dyDescent="0.2">
      <c r="A37" s="143" t="s">
        <v>61</v>
      </c>
      <c r="B37" s="144"/>
      <c r="C37" s="40">
        <v>602</v>
      </c>
      <c r="D37" s="106">
        <v>2251.21</v>
      </c>
      <c r="E37" s="106">
        <v>1759.04</v>
      </c>
      <c r="F37" s="106">
        <v>2927</v>
      </c>
      <c r="G37" s="107"/>
      <c r="H37" s="93">
        <v>235</v>
      </c>
      <c r="I37" s="93">
        <v>3437</v>
      </c>
      <c r="J37" s="93"/>
      <c r="K37" s="94">
        <v>492</v>
      </c>
      <c r="L37" s="20">
        <f t="shared" si="3"/>
        <v>4164</v>
      </c>
    </row>
    <row r="38" spans="1:12" ht="14.25" customHeight="1" x14ac:dyDescent="0.2">
      <c r="A38" s="143" t="s">
        <v>62</v>
      </c>
      <c r="B38" s="144"/>
      <c r="C38" s="40">
        <v>603</v>
      </c>
      <c r="D38" s="106">
        <v>263.29000000000002</v>
      </c>
      <c r="E38" s="106">
        <v>179.83</v>
      </c>
      <c r="F38" s="106">
        <v>295</v>
      </c>
      <c r="G38" s="92"/>
      <c r="H38" s="108"/>
      <c r="I38" s="93"/>
      <c r="J38" s="93"/>
      <c r="K38" s="94">
        <v>294</v>
      </c>
      <c r="L38" s="20">
        <f t="shared" si="3"/>
        <v>294</v>
      </c>
    </row>
    <row r="39" spans="1:12" ht="14.25" customHeight="1" x14ac:dyDescent="0.2">
      <c r="A39" s="143" t="s">
        <v>32</v>
      </c>
      <c r="B39" s="144"/>
      <c r="C39" s="37">
        <v>604</v>
      </c>
      <c r="D39" s="12"/>
      <c r="E39" s="12"/>
      <c r="F39" s="12"/>
      <c r="G39" s="26"/>
      <c r="H39" s="27"/>
      <c r="I39" s="28"/>
      <c r="J39" s="28"/>
      <c r="K39" s="29"/>
      <c r="L39" s="20">
        <f t="shared" si="3"/>
        <v>0</v>
      </c>
    </row>
    <row r="40" spans="1:12" ht="14.25" customHeight="1" x14ac:dyDescent="0.2">
      <c r="A40" s="143" t="s">
        <v>93</v>
      </c>
      <c r="B40" s="144"/>
      <c r="C40" s="37">
        <v>609</v>
      </c>
      <c r="D40" s="12"/>
      <c r="E40" s="12"/>
      <c r="F40" s="12"/>
      <c r="G40" s="26"/>
      <c r="H40" s="27"/>
      <c r="I40" s="28"/>
      <c r="J40" s="28"/>
      <c r="K40" s="29"/>
      <c r="L40" s="20">
        <f t="shared" si="3"/>
        <v>0</v>
      </c>
    </row>
    <row r="41" spans="1:12" ht="14.25" customHeight="1" x14ac:dyDescent="0.2">
      <c r="A41" s="143" t="s">
        <v>17</v>
      </c>
      <c r="B41" s="144"/>
      <c r="C41" s="35">
        <v>641</v>
      </c>
      <c r="D41" s="12"/>
      <c r="E41" s="12"/>
      <c r="F41" s="12"/>
      <c r="G41" s="26"/>
      <c r="H41" s="27"/>
      <c r="I41" s="28"/>
      <c r="J41" s="28"/>
      <c r="K41" s="29"/>
      <c r="L41" s="20">
        <f t="shared" si="3"/>
        <v>0</v>
      </c>
    </row>
    <row r="42" spans="1:12" ht="14.25" customHeight="1" x14ac:dyDescent="0.2">
      <c r="A42" s="143" t="s">
        <v>28</v>
      </c>
      <c r="B42" s="144"/>
      <c r="C42" s="35">
        <v>642</v>
      </c>
      <c r="D42" s="12"/>
      <c r="E42" s="12"/>
      <c r="F42" s="12"/>
      <c r="G42" s="26"/>
      <c r="H42" s="27"/>
      <c r="I42" s="28"/>
      <c r="J42" s="28"/>
      <c r="K42" s="29"/>
      <c r="L42" s="20">
        <f t="shared" si="3"/>
        <v>0</v>
      </c>
    </row>
    <row r="43" spans="1:12" ht="14.25" customHeight="1" x14ac:dyDescent="0.2">
      <c r="A43" s="143" t="s">
        <v>53</v>
      </c>
      <c r="B43" s="144"/>
      <c r="C43" s="35">
        <v>643</v>
      </c>
      <c r="D43" s="12"/>
      <c r="E43" s="12"/>
      <c r="F43" s="12"/>
      <c r="G43" s="26"/>
      <c r="H43" s="27"/>
      <c r="I43" s="28"/>
      <c r="J43" s="28"/>
      <c r="K43" s="29"/>
      <c r="L43" s="20">
        <f t="shared" si="3"/>
        <v>0</v>
      </c>
    </row>
    <row r="44" spans="1:12" ht="14.25" customHeight="1" x14ac:dyDescent="0.2">
      <c r="A44" s="143" t="s">
        <v>33</v>
      </c>
      <c r="B44" s="144"/>
      <c r="C44" s="35">
        <v>644</v>
      </c>
      <c r="D44" s="12"/>
      <c r="E44" s="12"/>
      <c r="F44" s="12"/>
      <c r="G44" s="26"/>
      <c r="H44" s="27"/>
      <c r="I44" s="28"/>
      <c r="J44" s="28"/>
      <c r="K44" s="29"/>
      <c r="L44" s="20">
        <f t="shared" si="3"/>
        <v>0</v>
      </c>
    </row>
    <row r="45" spans="1:12" ht="14.25" customHeight="1" x14ac:dyDescent="0.2">
      <c r="A45" s="143" t="s">
        <v>34</v>
      </c>
      <c r="B45" s="144"/>
      <c r="C45" s="38">
        <v>645</v>
      </c>
      <c r="D45" s="12"/>
      <c r="E45" s="12"/>
      <c r="F45" s="12"/>
      <c r="G45" s="26"/>
      <c r="H45" s="27"/>
      <c r="I45" s="28"/>
      <c r="J45" s="28"/>
      <c r="K45" s="29"/>
      <c r="L45" s="20">
        <f t="shared" si="3"/>
        <v>0</v>
      </c>
    </row>
    <row r="46" spans="1:12" ht="14.25" customHeight="1" x14ac:dyDescent="0.2">
      <c r="A46" s="143" t="s">
        <v>35</v>
      </c>
      <c r="B46" s="144"/>
      <c r="C46" s="38">
        <v>646</v>
      </c>
      <c r="D46" s="12"/>
      <c r="E46" s="12"/>
      <c r="F46" s="12"/>
      <c r="G46" s="26"/>
      <c r="H46" s="27"/>
      <c r="I46" s="28"/>
      <c r="J46" s="28"/>
      <c r="K46" s="29"/>
      <c r="L46" s="20">
        <f t="shared" si="3"/>
        <v>0</v>
      </c>
    </row>
    <row r="47" spans="1:12" ht="14.25" customHeight="1" x14ac:dyDescent="0.2">
      <c r="A47" s="143" t="s">
        <v>36</v>
      </c>
      <c r="B47" s="144"/>
      <c r="C47" s="38">
        <v>648</v>
      </c>
      <c r="D47" s="12">
        <v>300.17</v>
      </c>
      <c r="E47" s="12">
        <v>60.37</v>
      </c>
      <c r="F47" s="12">
        <v>111</v>
      </c>
      <c r="G47" s="26"/>
      <c r="H47" s="27"/>
      <c r="I47" s="28">
        <v>111</v>
      </c>
      <c r="J47" s="28"/>
      <c r="K47" s="29"/>
      <c r="L47" s="20">
        <f t="shared" si="3"/>
        <v>111</v>
      </c>
    </row>
    <row r="48" spans="1:12" ht="14.25" customHeight="1" x14ac:dyDescent="0.2">
      <c r="A48" s="145" t="s">
        <v>63</v>
      </c>
      <c r="B48" s="146"/>
      <c r="C48" s="37">
        <v>649</v>
      </c>
      <c r="D48" s="100">
        <v>39.76</v>
      </c>
      <c r="E48" s="100">
        <v>1.78</v>
      </c>
      <c r="F48" s="100">
        <v>3</v>
      </c>
      <c r="G48" s="96"/>
      <c r="H48" s="97"/>
      <c r="I48" s="98"/>
      <c r="J48" s="98"/>
      <c r="K48" s="99"/>
      <c r="L48" s="20">
        <f t="shared" si="3"/>
        <v>0</v>
      </c>
    </row>
    <row r="49" spans="1:12" ht="14.25" customHeight="1" x14ac:dyDescent="0.2">
      <c r="A49" s="143" t="s">
        <v>37</v>
      </c>
      <c r="B49" s="144"/>
      <c r="C49" s="38">
        <v>662</v>
      </c>
      <c r="D49" s="12">
        <v>0.36</v>
      </c>
      <c r="E49" s="12">
        <v>0.23</v>
      </c>
      <c r="F49" s="12">
        <v>1</v>
      </c>
      <c r="G49" s="26"/>
      <c r="H49" s="27"/>
      <c r="I49" s="28"/>
      <c r="J49" s="28"/>
      <c r="K49" s="29"/>
      <c r="L49" s="20">
        <f t="shared" si="3"/>
        <v>0</v>
      </c>
    </row>
    <row r="50" spans="1:12" ht="14.25" customHeight="1" thickBot="1" x14ac:dyDescent="0.25">
      <c r="A50" s="147" t="s">
        <v>38</v>
      </c>
      <c r="B50" s="148"/>
      <c r="C50" s="52">
        <v>663</v>
      </c>
      <c r="D50" s="53"/>
      <c r="E50" s="53"/>
      <c r="F50" s="53"/>
      <c r="G50" s="54"/>
      <c r="H50" s="55"/>
      <c r="I50" s="56"/>
      <c r="J50" s="56"/>
      <c r="K50" s="57"/>
      <c r="L50" s="58">
        <f t="shared" si="3"/>
        <v>0</v>
      </c>
    </row>
    <row r="51" spans="1:12" ht="14.25" customHeight="1" thickBot="1" x14ac:dyDescent="0.25">
      <c r="A51" s="149" t="s">
        <v>39</v>
      </c>
      <c r="B51" s="149"/>
      <c r="C51" s="51" t="s">
        <v>20</v>
      </c>
      <c r="D51" s="110">
        <f>SUM(D36:D50)</f>
        <v>2854.7900000000004</v>
      </c>
      <c r="E51" s="110">
        <f t="shared" ref="E51:L51" si="4">SUM(E36:E50)</f>
        <v>2001.2499999999998</v>
      </c>
      <c r="F51" s="110">
        <f t="shared" si="4"/>
        <v>3337</v>
      </c>
      <c r="G51" s="110">
        <f t="shared" si="4"/>
        <v>0</v>
      </c>
      <c r="H51" s="110">
        <f t="shared" si="4"/>
        <v>235</v>
      </c>
      <c r="I51" s="110">
        <f t="shared" si="4"/>
        <v>3548</v>
      </c>
      <c r="J51" s="110">
        <f t="shared" si="4"/>
        <v>0</v>
      </c>
      <c r="K51" s="110">
        <f t="shared" si="4"/>
        <v>786</v>
      </c>
      <c r="L51" s="110">
        <f t="shared" si="4"/>
        <v>4569</v>
      </c>
    </row>
    <row r="52" spans="1:12" ht="14.25" customHeight="1" thickBot="1" x14ac:dyDescent="0.25">
      <c r="A52" s="150" t="s">
        <v>21</v>
      </c>
      <c r="B52" s="150"/>
      <c r="C52" s="121"/>
      <c r="D52" s="122">
        <f>D51-D35</f>
        <v>-45792.189999999995</v>
      </c>
      <c r="E52" s="122">
        <f t="shared" ref="E52:L52" si="5">E51-E35</f>
        <v>-22144.79</v>
      </c>
      <c r="F52" s="122">
        <f t="shared" si="5"/>
        <v>-48899.240000000005</v>
      </c>
      <c r="G52" s="122">
        <f t="shared" si="5"/>
        <v>-4930</v>
      </c>
      <c r="H52" s="122">
        <f t="shared" si="5"/>
        <v>0</v>
      </c>
      <c r="I52" s="122">
        <f t="shared" si="5"/>
        <v>-2340</v>
      </c>
      <c r="J52" s="122">
        <f t="shared" si="5"/>
        <v>-40839</v>
      </c>
      <c r="K52" s="122">
        <f t="shared" si="5"/>
        <v>50</v>
      </c>
      <c r="L52" s="122">
        <f t="shared" si="5"/>
        <v>-48059</v>
      </c>
    </row>
    <row r="53" spans="1:12" ht="14.25" customHeight="1" x14ac:dyDescent="0.2">
      <c r="A53" s="151" t="s">
        <v>50</v>
      </c>
      <c r="B53" s="152"/>
      <c r="C53" s="114">
        <v>672</v>
      </c>
      <c r="D53" s="115">
        <v>4667</v>
      </c>
      <c r="E53" s="115">
        <v>2354</v>
      </c>
      <c r="F53" s="115">
        <v>4712</v>
      </c>
      <c r="G53" s="116">
        <v>4930</v>
      </c>
      <c r="H53" s="117"/>
      <c r="I53" s="118"/>
      <c r="J53" s="118"/>
      <c r="K53" s="119"/>
      <c r="L53" s="120">
        <f>SUM(G53:K53)</f>
        <v>4930</v>
      </c>
    </row>
    <row r="54" spans="1:12" ht="14.25" customHeight="1" x14ac:dyDescent="0.2">
      <c r="A54" s="125" t="s">
        <v>95</v>
      </c>
      <c r="B54" s="126"/>
      <c r="C54" s="35">
        <v>672</v>
      </c>
      <c r="D54" s="11">
        <v>15</v>
      </c>
      <c r="E54" s="11"/>
      <c r="F54" s="11"/>
      <c r="G54" s="22"/>
      <c r="H54" s="23"/>
      <c r="I54" s="24"/>
      <c r="J54" s="24"/>
      <c r="K54" s="25"/>
      <c r="L54" s="20">
        <f>SUM(G54:K54)</f>
        <v>0</v>
      </c>
    </row>
    <row r="55" spans="1:12" ht="14.25" customHeight="1" x14ac:dyDescent="0.2">
      <c r="A55" s="125" t="s">
        <v>45</v>
      </c>
      <c r="B55" s="126"/>
      <c r="C55" s="35">
        <v>672</v>
      </c>
      <c r="D55" s="11"/>
      <c r="E55" s="11"/>
      <c r="F55" s="11"/>
      <c r="G55" s="22"/>
      <c r="H55" s="23"/>
      <c r="I55" s="24"/>
      <c r="J55" s="24"/>
      <c r="K55" s="25"/>
      <c r="L55" s="20">
        <f t="shared" ref="L55:L62" si="6">SUM(G55:K55)</f>
        <v>0</v>
      </c>
    </row>
    <row r="56" spans="1:12" ht="14.25" customHeight="1" x14ac:dyDescent="0.2">
      <c r="A56" s="125" t="s">
        <v>45</v>
      </c>
      <c r="B56" s="126"/>
      <c r="C56" s="35">
        <v>672</v>
      </c>
      <c r="D56" s="11"/>
      <c r="E56" s="11"/>
      <c r="F56" s="11"/>
      <c r="G56" s="22"/>
      <c r="H56" s="23"/>
      <c r="I56" s="24"/>
      <c r="J56" s="24"/>
      <c r="K56" s="25"/>
      <c r="L56" s="20">
        <f t="shared" si="6"/>
        <v>0</v>
      </c>
    </row>
    <row r="57" spans="1:12" ht="14.25" customHeight="1" x14ac:dyDescent="0.2">
      <c r="A57" s="137" t="s">
        <v>46</v>
      </c>
      <c r="B57" s="138"/>
      <c r="C57" s="35">
        <v>672</v>
      </c>
      <c r="D57" s="11">
        <v>29588.73</v>
      </c>
      <c r="E57" s="11">
        <v>13913.54</v>
      </c>
      <c r="F57" s="11">
        <v>29546.48</v>
      </c>
      <c r="G57" s="22"/>
      <c r="H57" s="23"/>
      <c r="I57" s="24"/>
      <c r="J57" s="24">
        <v>29546</v>
      </c>
      <c r="K57" s="25"/>
      <c r="L57" s="20">
        <f t="shared" si="6"/>
        <v>29546</v>
      </c>
    </row>
    <row r="58" spans="1:12" ht="14.25" customHeight="1" x14ac:dyDescent="0.2">
      <c r="A58" s="125" t="s">
        <v>47</v>
      </c>
      <c r="B58" s="126"/>
      <c r="C58" s="35">
        <v>672</v>
      </c>
      <c r="D58" s="11">
        <v>10000.99</v>
      </c>
      <c r="E58" s="11">
        <v>4753.8900000000003</v>
      </c>
      <c r="F58" s="11">
        <v>9986.7099999999991</v>
      </c>
      <c r="G58" s="22"/>
      <c r="H58" s="23"/>
      <c r="I58" s="24"/>
      <c r="J58" s="24">
        <v>9987</v>
      </c>
      <c r="K58" s="25"/>
      <c r="L58" s="20">
        <f t="shared" si="6"/>
        <v>9987</v>
      </c>
    </row>
    <row r="59" spans="1:12" ht="14.25" customHeight="1" x14ac:dyDescent="0.2">
      <c r="A59" s="125" t="s">
        <v>48</v>
      </c>
      <c r="B59" s="126"/>
      <c r="C59" s="35">
        <v>672</v>
      </c>
      <c r="D59" s="11">
        <v>590.38</v>
      </c>
      <c r="E59" s="11">
        <v>281.3</v>
      </c>
      <c r="F59" s="11">
        <v>589.53</v>
      </c>
      <c r="G59" s="22"/>
      <c r="H59" s="23"/>
      <c r="I59" s="24"/>
      <c r="J59" s="24">
        <v>590</v>
      </c>
      <c r="K59" s="25"/>
      <c r="L59" s="20">
        <f t="shared" si="6"/>
        <v>590</v>
      </c>
    </row>
    <row r="60" spans="1:12" ht="14.25" customHeight="1" x14ac:dyDescent="0.2">
      <c r="A60" s="139" t="s">
        <v>49</v>
      </c>
      <c r="B60" s="140"/>
      <c r="C60" s="35">
        <v>672</v>
      </c>
      <c r="D60" s="11">
        <v>712.54</v>
      </c>
      <c r="E60" s="11">
        <v>439.47</v>
      </c>
      <c r="F60" s="11">
        <v>716.15</v>
      </c>
      <c r="G60" s="22"/>
      <c r="H60" s="23"/>
      <c r="I60" s="24"/>
      <c r="J60" s="24">
        <v>716</v>
      </c>
      <c r="K60" s="25"/>
      <c r="L60" s="20">
        <f t="shared" si="6"/>
        <v>716</v>
      </c>
    </row>
    <row r="61" spans="1:12" ht="14.25" customHeight="1" x14ac:dyDescent="0.2">
      <c r="A61" s="125" t="s">
        <v>40</v>
      </c>
      <c r="B61" s="126"/>
      <c r="C61" s="35">
        <v>672</v>
      </c>
      <c r="D61" s="11"/>
      <c r="E61" s="11"/>
      <c r="F61" s="11"/>
      <c r="G61" s="22"/>
      <c r="H61" s="23"/>
      <c r="I61" s="24"/>
      <c r="J61" s="24"/>
      <c r="K61" s="25"/>
      <c r="L61" s="20">
        <f t="shared" si="6"/>
        <v>0</v>
      </c>
    </row>
    <row r="62" spans="1:12" ht="14.25" customHeight="1" thickBot="1" x14ac:dyDescent="0.25">
      <c r="A62" s="127" t="s">
        <v>22</v>
      </c>
      <c r="B62" s="128"/>
      <c r="C62" s="36"/>
      <c r="D62" s="13">
        <v>596.16999999999996</v>
      </c>
      <c r="E62" s="13">
        <v>1019.03</v>
      </c>
      <c r="F62" s="13">
        <v>3348.37</v>
      </c>
      <c r="G62" s="30"/>
      <c r="H62" s="31"/>
      <c r="I62" s="32">
        <v>2340</v>
      </c>
      <c r="J62" s="32"/>
      <c r="K62" s="33"/>
      <c r="L62" s="20">
        <f t="shared" si="6"/>
        <v>2340</v>
      </c>
    </row>
    <row r="63" spans="1:12" ht="14.25" customHeight="1" thickBot="1" x14ac:dyDescent="0.25">
      <c r="A63" s="129" t="s">
        <v>51</v>
      </c>
      <c r="B63" s="130"/>
      <c r="C63" s="51">
        <v>67</v>
      </c>
      <c r="D63" s="110">
        <f>SUM(D53:D62)</f>
        <v>46170.80999999999</v>
      </c>
      <c r="E63" s="110">
        <f>SUM(E53:E62)</f>
        <v>22761.23</v>
      </c>
      <c r="F63" s="110">
        <f>SUM(F53:F62)</f>
        <v>48899.24</v>
      </c>
      <c r="G63" s="111">
        <f t="shared" ref="G63:K63" si="7">SUM(G53:G62)</f>
        <v>4930</v>
      </c>
      <c r="H63" s="111">
        <f t="shared" si="7"/>
        <v>0</v>
      </c>
      <c r="I63" s="111">
        <f t="shared" si="7"/>
        <v>2340</v>
      </c>
      <c r="J63" s="111">
        <f t="shared" si="7"/>
        <v>40839</v>
      </c>
      <c r="K63" s="111">
        <f t="shared" si="7"/>
        <v>0</v>
      </c>
      <c r="L63" s="111">
        <f>SUM(L53:L62)</f>
        <v>48109</v>
      </c>
    </row>
    <row r="64" spans="1:12" ht="14.25" customHeight="1" thickBot="1" x14ac:dyDescent="0.25">
      <c r="A64" s="141" t="s">
        <v>94</v>
      </c>
      <c r="B64" s="142"/>
      <c r="C64" s="123"/>
      <c r="D64" s="124">
        <f>D52+D63</f>
        <v>378.61999999999534</v>
      </c>
      <c r="E64" s="124">
        <f t="shared" ref="E64:K64" si="8">E52+E63</f>
        <v>616.43999999999869</v>
      </c>
      <c r="F64" s="124">
        <f t="shared" si="8"/>
        <v>0</v>
      </c>
      <c r="G64" s="124">
        <f t="shared" si="8"/>
        <v>0</v>
      </c>
      <c r="H64" s="124">
        <f t="shared" si="8"/>
        <v>0</v>
      </c>
      <c r="I64" s="124">
        <f t="shared" si="8"/>
        <v>0</v>
      </c>
      <c r="J64" s="124">
        <f t="shared" si="8"/>
        <v>0</v>
      </c>
      <c r="K64" s="124">
        <f t="shared" si="8"/>
        <v>50</v>
      </c>
      <c r="L64" s="124">
        <f>SUM(G64:K64)</f>
        <v>50</v>
      </c>
    </row>
    <row r="65" spans="1:12" ht="10.5" customHeight="1" x14ac:dyDescent="0.2">
      <c r="A65" s="62" t="s">
        <v>52</v>
      </c>
      <c r="B65" s="62"/>
      <c r="C65" s="63"/>
      <c r="D65" s="64"/>
      <c r="E65" s="64"/>
      <c r="F65" s="64"/>
      <c r="G65" s="60"/>
      <c r="H65" s="60"/>
      <c r="I65" s="60"/>
      <c r="J65" s="61"/>
      <c r="K65" s="61"/>
      <c r="L65" s="61"/>
    </row>
    <row r="66" spans="1:12" ht="12.75" customHeight="1" x14ac:dyDescent="0.2">
      <c r="A66" s="77"/>
      <c r="B66" s="77"/>
      <c r="C66" s="65"/>
      <c r="D66" s="66"/>
      <c r="E66" s="66"/>
      <c r="F66" s="67"/>
      <c r="G66" s="68"/>
      <c r="H66" s="68"/>
      <c r="I66" s="68"/>
      <c r="J66" s="69"/>
      <c r="K66" s="70"/>
      <c r="L66" s="70"/>
    </row>
    <row r="67" spans="1:12" ht="15.75" customHeight="1" x14ac:dyDescent="0.2">
      <c r="A67" s="83" t="s">
        <v>68</v>
      </c>
      <c r="B67" s="82"/>
      <c r="C67" s="83"/>
      <c r="D67" s="84" t="s">
        <v>87</v>
      </c>
      <c r="E67" s="85"/>
      <c r="F67" s="86"/>
      <c r="G67" s="87"/>
      <c r="H67" s="87" t="s">
        <v>23</v>
      </c>
      <c r="I67" s="88"/>
      <c r="J67" s="89"/>
      <c r="K67" s="90"/>
      <c r="L67" s="90"/>
    </row>
    <row r="68" spans="1:12" ht="15.75" customHeight="1" x14ac:dyDescent="0.2">
      <c r="A68" s="131">
        <f ca="1">TODAY()</f>
        <v>45245</v>
      </c>
      <c r="B68" s="132"/>
      <c r="C68" s="72"/>
      <c r="D68" s="81"/>
      <c r="E68" s="73"/>
      <c r="F68" s="73"/>
      <c r="G68" s="70"/>
      <c r="H68" s="70"/>
      <c r="I68" s="70"/>
      <c r="J68" s="70"/>
      <c r="K68" s="70"/>
      <c r="L68" s="70"/>
    </row>
    <row r="69" spans="1:12" ht="15.75" customHeight="1" x14ac:dyDescent="0.2">
      <c r="A69" s="133"/>
      <c r="B69" s="134"/>
      <c r="C69" s="74"/>
      <c r="D69" s="80"/>
      <c r="E69" s="75"/>
      <c r="F69" s="75"/>
      <c r="G69" s="71"/>
      <c r="H69" s="71"/>
      <c r="I69" s="71"/>
      <c r="J69" s="71"/>
      <c r="K69" s="71"/>
      <c r="L69" s="71"/>
    </row>
    <row r="70" spans="1:12" ht="15.75" customHeight="1" x14ac:dyDescent="0.2">
      <c r="A70" s="133"/>
      <c r="B70" s="134"/>
      <c r="C70" s="74"/>
      <c r="D70" s="75"/>
      <c r="E70" s="75"/>
      <c r="F70" s="75"/>
      <c r="G70" s="71"/>
      <c r="H70" s="71"/>
      <c r="I70" s="71"/>
      <c r="J70" s="71"/>
      <c r="K70" s="71"/>
      <c r="L70" s="71"/>
    </row>
    <row r="71" spans="1:12" ht="15.75" customHeight="1" x14ac:dyDescent="0.2">
      <c r="A71" s="133"/>
      <c r="B71" s="134"/>
      <c r="C71" s="78"/>
      <c r="D71" s="79"/>
      <c r="E71" s="79"/>
      <c r="F71" s="79"/>
      <c r="G71" s="68"/>
      <c r="H71" s="68"/>
      <c r="I71" s="68"/>
      <c r="J71" s="68"/>
      <c r="K71" s="68"/>
      <c r="L71" s="68"/>
    </row>
    <row r="72" spans="1:12" ht="15.75" customHeight="1" x14ac:dyDescent="0.2">
      <c r="A72" s="135"/>
      <c r="B72" s="136"/>
      <c r="C72" s="78"/>
      <c r="D72" s="79"/>
      <c r="E72" s="79"/>
      <c r="F72" s="79"/>
      <c r="G72" s="68"/>
      <c r="H72" s="68"/>
      <c r="I72" s="68"/>
      <c r="J72" s="68"/>
      <c r="K72" s="68"/>
      <c r="L72" s="68"/>
    </row>
    <row r="73" spans="1:12" ht="15.75" customHeight="1" x14ac:dyDescent="0.2">
      <c r="A73" s="77"/>
      <c r="B73" s="77"/>
      <c r="C73" s="78"/>
      <c r="D73" s="79"/>
      <c r="E73" s="79"/>
      <c r="F73" s="79"/>
      <c r="G73" s="68"/>
      <c r="H73" s="68"/>
      <c r="I73" s="68"/>
      <c r="J73" s="68"/>
      <c r="K73" s="68"/>
      <c r="L73" s="68"/>
    </row>
    <row r="74" spans="1:12" ht="15.75" customHeight="1" x14ac:dyDescent="0.2">
      <c r="A74" s="77"/>
      <c r="B74" s="77"/>
      <c r="C74" s="78"/>
      <c r="D74" s="79"/>
      <c r="E74" s="79"/>
      <c r="F74" s="79"/>
      <c r="G74" s="68"/>
      <c r="H74" s="68"/>
      <c r="I74" s="68"/>
      <c r="J74" s="68"/>
      <c r="K74" s="68"/>
      <c r="L74" s="68"/>
    </row>
  </sheetData>
  <sheetProtection password="CC6B" sheet="1" insertRows="0"/>
  <protectedRanges>
    <protectedRange sqref="D5:K34 D36:K50 D53:K62 A53:B56" name="Oblast1"/>
  </protectedRanges>
  <mergeCells count="72">
    <mergeCell ref="A4:B4"/>
    <mergeCell ref="G3:L3"/>
    <mergeCell ref="C3:C4"/>
    <mergeCell ref="D3:D4"/>
    <mergeCell ref="E3:E4"/>
    <mergeCell ref="F3:F4"/>
    <mergeCell ref="C2:L2"/>
    <mergeCell ref="C1:H1"/>
    <mergeCell ref="K1:L1"/>
    <mergeCell ref="A2:B2"/>
    <mergeCell ref="A3:B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2:B42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1:B41"/>
    <mergeCell ref="A32:B32"/>
    <mergeCell ref="A40:B40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8:B72"/>
    <mergeCell ref="A55:B55"/>
    <mergeCell ref="A56:B56"/>
    <mergeCell ref="A57:B57"/>
    <mergeCell ref="A58:B58"/>
    <mergeCell ref="A59:B59"/>
    <mergeCell ref="A60:B60"/>
    <mergeCell ref="A64:B64"/>
  </mergeCells>
  <phoneticPr fontId="5" type="noConversion"/>
  <conditionalFormatting sqref="A1">
    <cfRule type="notContainsBlanks" dxfId="1" priority="2">
      <formula>LEN(TRIM(A1))&gt;0</formula>
    </cfRule>
  </conditionalFormatting>
  <conditionalFormatting sqref="B1">
    <cfRule type="notContainsBlanks" dxfId="0" priority="3">
      <formula>LEN(TRIM(B1))&gt;0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scale="90" orientation="portrait" horizontalDpi="300" verticalDpi="300" r:id="rId1"/>
  <headerFooter>
    <oddHeader xml:space="preserve">&amp;R&amp;"Times New Roman,Obyčejné"&amp;9MmM Z_OSKAS_136
</oddHeader>
    <oddFooter>&amp;L&amp;"Times New Roman,Obyčejné"&amp;9F_OSKAS_136A platí od: 1. 2. 2021&amp;R&amp;"Times New Roman,Obyčejné"&amp;9Stánka &amp;P z &amp;N</oddFooter>
  </headerFooter>
  <rowBreaks count="1" manualBreakCount="1">
    <brk id="5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List1!$D$1:$D$22</xm:f>
          </x14:formula1>
          <xm:sqref>C2:L2</xm:sqref>
        </x14:dataValidation>
        <x14:dataValidation type="list" allowBlank="1" showInputMessage="1" showErrorMessage="1" xr:uid="{00000000-0002-0000-0000-000001000000}">
          <x14:formula1>
            <xm:f>List1!$A$1:$A$35</xm:f>
          </x14:formula1>
          <xm:sqref>A1</xm:sqref>
        </x14:dataValidation>
        <x14:dataValidation type="list" allowBlank="1" showInputMessage="1" showErrorMessage="1" xr:uid="{00000000-0002-0000-0000-000002000000}">
          <x14:formula1>
            <xm:f>List1!$B$1:$B$3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workbookViewId="0">
      <selection activeCell="D14" sqref="D14:I17"/>
    </sheetView>
  </sheetViews>
  <sheetFormatPr defaultRowHeight="12.75" x14ac:dyDescent="0.2"/>
  <sheetData>
    <row r="1" spans="1:17" x14ac:dyDescent="0.2">
      <c r="A1" t="s">
        <v>66</v>
      </c>
      <c r="D1" t="s">
        <v>84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x14ac:dyDescent="0.2">
      <c r="A2">
        <v>2021</v>
      </c>
      <c r="B2" t="s">
        <v>86</v>
      </c>
      <c r="D2" t="s">
        <v>69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x14ac:dyDescent="0.2">
      <c r="A3">
        <v>2022</v>
      </c>
      <c r="B3" t="s">
        <v>85</v>
      </c>
      <c r="D3" t="s">
        <v>70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x14ac:dyDescent="0.2">
      <c r="A4">
        <v>2023</v>
      </c>
      <c r="D4" t="s">
        <v>71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x14ac:dyDescent="0.2">
      <c r="A5">
        <v>2024</v>
      </c>
      <c r="D5" t="s">
        <v>72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x14ac:dyDescent="0.2">
      <c r="A6">
        <v>2025</v>
      </c>
      <c r="D6" t="s">
        <v>73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x14ac:dyDescent="0.2">
      <c r="A7">
        <v>2026</v>
      </c>
      <c r="D7" t="s">
        <v>74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x14ac:dyDescent="0.2">
      <c r="A8">
        <v>2027</v>
      </c>
      <c r="D8" t="s">
        <v>75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x14ac:dyDescent="0.2">
      <c r="A9">
        <v>2028</v>
      </c>
      <c r="D9" t="s">
        <v>76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x14ac:dyDescent="0.2">
      <c r="A10">
        <v>2029</v>
      </c>
      <c r="D10" t="s">
        <v>77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2">
      <c r="A11">
        <v>2030</v>
      </c>
      <c r="D11" t="s">
        <v>78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x14ac:dyDescent="0.2">
      <c r="A12">
        <v>2031</v>
      </c>
      <c r="D12" t="s">
        <v>79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x14ac:dyDescent="0.2">
      <c r="A13">
        <v>2032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x14ac:dyDescent="0.2">
      <c r="A14">
        <v>2033</v>
      </c>
      <c r="D14" t="s">
        <v>88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x14ac:dyDescent="0.2">
      <c r="A15">
        <v>2034</v>
      </c>
      <c r="D15" t="s">
        <v>89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x14ac:dyDescent="0.2">
      <c r="A16">
        <v>2035</v>
      </c>
      <c r="D16" t="s">
        <v>90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x14ac:dyDescent="0.2">
      <c r="A17">
        <v>2036</v>
      </c>
      <c r="D17" t="s">
        <v>91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x14ac:dyDescent="0.2">
      <c r="A18">
        <v>2037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x14ac:dyDescent="0.2">
      <c r="A19">
        <v>2038</v>
      </c>
      <c r="D19" t="s">
        <v>80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x14ac:dyDescent="0.2">
      <c r="A20">
        <v>2039</v>
      </c>
      <c r="D20" t="s">
        <v>81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x14ac:dyDescent="0.2">
      <c r="A21">
        <v>2040</v>
      </c>
      <c r="D21" t="s">
        <v>82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x14ac:dyDescent="0.2">
      <c r="A22">
        <v>2041</v>
      </c>
      <c r="D22" t="s">
        <v>83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x14ac:dyDescent="0.2">
      <c r="A23">
        <v>2042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x14ac:dyDescent="0.2">
      <c r="A24">
        <v>2043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x14ac:dyDescent="0.2">
      <c r="A25">
        <v>2044</v>
      </c>
    </row>
    <row r="26" spans="1:17" x14ac:dyDescent="0.2">
      <c r="A26">
        <v>2045</v>
      </c>
    </row>
    <row r="27" spans="1:17" x14ac:dyDescent="0.2">
      <c r="A27">
        <v>2046</v>
      </c>
    </row>
    <row r="28" spans="1:17" x14ac:dyDescent="0.2">
      <c r="A28">
        <v>2047</v>
      </c>
    </row>
    <row r="29" spans="1:17" x14ac:dyDescent="0.2">
      <c r="A29">
        <v>2048</v>
      </c>
    </row>
    <row r="30" spans="1:17" x14ac:dyDescent="0.2">
      <c r="A30">
        <v>2049</v>
      </c>
    </row>
    <row r="31" spans="1:17" x14ac:dyDescent="0.2">
      <c r="A31">
        <v>2050</v>
      </c>
    </row>
    <row r="32" spans="1:17" x14ac:dyDescent="0.2">
      <c r="A32">
        <v>2051</v>
      </c>
    </row>
    <row r="33" spans="1:1" x14ac:dyDescent="0.2">
      <c r="A33">
        <v>2052</v>
      </c>
    </row>
    <row r="34" spans="1:1" x14ac:dyDescent="0.2">
      <c r="A34">
        <v>2053</v>
      </c>
    </row>
    <row r="35" spans="1:1" x14ac:dyDescent="0.2">
      <c r="A35">
        <v>2054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voláček petr</dc:creator>
  <cp:lastModifiedBy>Hoke, Daniela</cp:lastModifiedBy>
  <cp:lastPrinted>2023-09-01T10:18:22Z</cp:lastPrinted>
  <dcterms:created xsi:type="dcterms:W3CDTF">2013-06-17T07:19:41Z</dcterms:created>
  <dcterms:modified xsi:type="dcterms:W3CDTF">2023-11-15T11:26:30Z</dcterms:modified>
  <cp:contentStatus/>
</cp:coreProperties>
</file>